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9471efc91f1faf/Documents/年回忌シート/"/>
    </mc:Choice>
  </mc:AlternateContent>
  <xr:revisionPtr revIDLastSave="45" documentId="13_ncr:1_{B6679ED6-55D9-4B17-A4B2-EF13923E95A9}" xr6:coauthVersionLast="47" xr6:coauthVersionMax="47" xr10:uidLastSave="{8DC369B2-2534-4699-B68E-89FC9C5CDABD}"/>
  <bookViews>
    <workbookView xWindow="1344" yWindow="0" windowWidth="21696" windowHeight="12240" xr2:uid="{48158E8F-7FF0-409C-9D53-6CF6459A7117}"/>
  </bookViews>
  <sheets>
    <sheet name="ネット入力用(各自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H15" i="1" s="1"/>
  <c r="F14" i="1"/>
  <c r="E14" i="1" s="1"/>
  <c r="F13" i="1"/>
  <c r="P13" i="1" s="1"/>
  <c r="F12" i="1"/>
  <c r="E12" i="1" s="1"/>
  <c r="F11" i="1"/>
  <c r="H11" i="1" s="1"/>
  <c r="F10" i="1"/>
  <c r="E10" i="1" s="1"/>
  <c r="F9" i="1"/>
  <c r="E9" i="1" s="1"/>
  <c r="B9" i="1"/>
  <c r="U8" i="1"/>
  <c r="F8" i="1"/>
  <c r="G8" i="1" s="1"/>
  <c r="W7" i="1"/>
  <c r="V7" i="1"/>
  <c r="U7" i="1"/>
  <c r="F7" i="1"/>
  <c r="E7" i="1" s="1"/>
  <c r="F6" i="1"/>
  <c r="E6" i="1" s="1"/>
  <c r="F5" i="1"/>
  <c r="E5" i="1" s="1"/>
  <c r="F4" i="1"/>
  <c r="S4" i="1" s="1"/>
  <c r="O1" i="1"/>
  <c r="E4" i="1" l="1"/>
  <c r="E8" i="1"/>
  <c r="G12" i="1"/>
  <c r="E11" i="1"/>
  <c r="E13" i="1"/>
  <c r="G10" i="1"/>
  <c r="P10" i="1"/>
  <c r="Q10" i="1" s="1"/>
  <c r="G14" i="1"/>
  <c r="G7" i="1"/>
  <c r="P11" i="1"/>
  <c r="Q11" i="1" s="1"/>
  <c r="H14" i="1"/>
  <c r="H7" i="1"/>
  <c r="P7" i="1"/>
  <c r="X7" i="1"/>
  <c r="P14" i="1"/>
  <c r="Q14" i="1" s="1"/>
  <c r="E15" i="1"/>
  <c r="H10" i="1"/>
  <c r="P15" i="1"/>
  <c r="Q15" i="1" s="1"/>
  <c r="G6" i="1"/>
  <c r="G9" i="1"/>
  <c r="G13" i="1"/>
  <c r="H4" i="1"/>
  <c r="G5" i="1"/>
  <c r="P6" i="1"/>
  <c r="Q6" i="1" s="1"/>
  <c r="U4" i="1" s="1"/>
  <c r="Q7" i="1"/>
  <c r="H8" i="1"/>
  <c r="H9" i="1"/>
  <c r="H13" i="1"/>
  <c r="P4" i="1"/>
  <c r="Q4" i="1" s="1"/>
  <c r="H5" i="1"/>
  <c r="P8" i="1"/>
  <c r="Q8" i="1" s="1"/>
  <c r="P9" i="1"/>
  <c r="Q9" i="1" s="1"/>
  <c r="U6" i="1" s="1"/>
  <c r="P5" i="1"/>
  <c r="Q5" i="1" s="1"/>
  <c r="H12" i="1"/>
  <c r="Q13" i="1"/>
  <c r="R4" i="1"/>
  <c r="G11" i="1"/>
  <c r="P12" i="1"/>
  <c r="Q12" i="1" s="1"/>
  <c r="G15" i="1"/>
  <c r="G4" i="1"/>
  <c r="H6" i="1"/>
</calcChain>
</file>

<file path=xl/sharedStrings.xml><?xml version="1.0" encoding="utf-8"?>
<sst xmlns="http://schemas.openxmlformats.org/spreadsheetml/2006/main" count="82" uniqueCount="52">
  <si>
    <t>年回忌確認表</t>
    <rPh sb="0" eb="1">
      <t>ネン</t>
    </rPh>
    <rPh sb="1" eb="3">
      <t>カイキ</t>
    </rPh>
    <rPh sb="3" eb="5">
      <t>カクニン</t>
    </rPh>
    <rPh sb="5" eb="6">
      <t>ヒョウ</t>
    </rPh>
    <phoneticPr fontId="3"/>
  </si>
  <si>
    <t>　 ☆　青色枠内は上書き入力できます。確認＆管理シートとしてご利用ください</t>
    <rPh sb="4" eb="5">
      <t>アオ</t>
    </rPh>
    <rPh sb="5" eb="6">
      <t>イロ</t>
    </rPh>
    <rPh sb="6" eb="8">
      <t>ワクナイ</t>
    </rPh>
    <rPh sb="9" eb="11">
      <t>ウワガ</t>
    </rPh>
    <rPh sb="12" eb="14">
      <t>ニュウリョク</t>
    </rPh>
    <rPh sb="19" eb="21">
      <t>カクニン</t>
    </rPh>
    <rPh sb="22" eb="24">
      <t>カンリ</t>
    </rPh>
    <rPh sb="31" eb="33">
      <t>リヨウ</t>
    </rPh>
    <phoneticPr fontId="3"/>
  </si>
  <si>
    <t>(7月1日～6月30日までの人)</t>
    <rPh sb="2" eb="3">
      <t>ガツ</t>
    </rPh>
    <rPh sb="4" eb="5">
      <t>ヒ</t>
    </rPh>
    <rPh sb="7" eb="8">
      <t>ガツ</t>
    </rPh>
    <rPh sb="10" eb="11">
      <t>ヒ</t>
    </rPh>
    <rPh sb="14" eb="15">
      <t>ヒト</t>
    </rPh>
    <phoneticPr fontId="3"/>
  </si>
  <si>
    <t>　台帳番号</t>
    <rPh sb="1" eb="3">
      <t>ダイチョウ</t>
    </rPh>
    <rPh sb="3" eb="5">
      <t>バンゴウ</t>
    </rPh>
    <phoneticPr fontId="3"/>
  </si>
  <si>
    <t>＊＊＊</t>
    <phoneticPr fontId="3"/>
  </si>
  <si>
    <t>年回</t>
    <rPh sb="0" eb="1">
      <t>ネン</t>
    </rPh>
    <rPh sb="1" eb="2">
      <t>カイ</t>
    </rPh>
    <phoneticPr fontId="3"/>
  </si>
  <si>
    <t>西暦</t>
    <rPh sb="0" eb="2">
      <t>セイレキ</t>
    </rPh>
    <phoneticPr fontId="3"/>
  </si>
  <si>
    <t>回　忌　法　要　日</t>
    <rPh sb="0" eb="1">
      <t>カイ</t>
    </rPh>
    <rPh sb="2" eb="3">
      <t>イミ</t>
    </rPh>
    <rPh sb="4" eb="5">
      <t>ホウ</t>
    </rPh>
    <rPh sb="6" eb="7">
      <t>ヨウ</t>
    </rPh>
    <rPh sb="8" eb="9">
      <t>ヒ</t>
    </rPh>
    <phoneticPr fontId="3"/>
  </si>
  <si>
    <t>備考</t>
    <rPh sb="0" eb="2">
      <t>ビコウ</t>
    </rPh>
    <phoneticPr fontId="3"/>
  </si>
  <si>
    <t>西暦表記</t>
    <rPh sb="0" eb="2">
      <t>セイレキ</t>
    </rPh>
    <rPh sb="2" eb="4">
      <t>ヒョウキ</t>
    </rPh>
    <phoneticPr fontId="3"/>
  </si>
  <si>
    <t>和暦表記</t>
    <rPh sb="0" eb="2">
      <t>ワレキ</t>
    </rPh>
    <rPh sb="2" eb="4">
      <t>ヒョウキ</t>
    </rPh>
    <phoneticPr fontId="3"/>
  </si>
  <si>
    <t>7月1日から12か月以内の人は</t>
    <rPh sb="1" eb="2">
      <t>ガツ</t>
    </rPh>
    <rPh sb="3" eb="4">
      <t>ヒ</t>
    </rPh>
    <rPh sb="9" eb="10">
      <t>ゲツ</t>
    </rPh>
    <rPh sb="10" eb="12">
      <t>イナイ</t>
    </rPh>
    <rPh sb="13" eb="14">
      <t>ヒト</t>
    </rPh>
    <phoneticPr fontId="3"/>
  </si>
  <si>
    <t>　墓地番号</t>
    <rPh sb="1" eb="3">
      <t>ボチ</t>
    </rPh>
    <rPh sb="3" eb="5">
      <t>バンゴウ</t>
    </rPh>
    <phoneticPr fontId="3"/>
  </si>
  <si>
    <t>＊-＊-＊＊</t>
    <phoneticPr fontId="3"/>
  </si>
  <si>
    <t>49日法要</t>
    <rPh sb="2" eb="3">
      <t>ヒ</t>
    </rPh>
    <rPh sb="3" eb="5">
      <t>ホウヨウ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</si>
  <si>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</si>
  <si>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</si>
  <si>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</si>
  <si>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例：寺座敷で会食、25人招待予定</t>
    <rPh sb="0" eb="1">
      <t>レイ</t>
    </rPh>
    <rPh sb="2" eb="3">
      <t>テラ</t>
    </rPh>
    <rPh sb="3" eb="5">
      <t>ザシキ</t>
    </rPh>
    <rPh sb="6" eb="8">
      <t>カイショク</t>
    </rPh>
    <rPh sb="11" eb="12">
      <t>ヒト</t>
    </rPh>
    <rPh sb="12" eb="14">
      <t>ショウタイ</t>
    </rPh>
    <rPh sb="14" eb="16">
      <t>ヨテイ</t>
    </rPh>
    <phoneticPr fontId="3"/>
  </si>
  <si>
    <t>　法名</t>
    <rPh sb="1" eb="3">
      <t>ホウミョウ</t>
    </rPh>
    <phoneticPr fontId="3"/>
  </si>
  <si>
    <t>釋〇△</t>
    <rPh sb="0" eb="1">
      <t>シャク</t>
    </rPh>
    <phoneticPr fontId="3"/>
  </si>
  <si>
    <r>
      <t>新盆法要</t>
    </r>
    <r>
      <rPr>
        <sz val="8"/>
        <color theme="1"/>
        <rFont val="游ゴシック"/>
        <family val="3"/>
        <charset val="128"/>
        <scheme val="minor"/>
      </rPr>
      <t>合同</t>
    </r>
    <rPh sb="0" eb="2">
      <t>ニイボン</t>
    </rPh>
    <rPh sb="2" eb="4">
      <t>ホウヨウ</t>
    </rPh>
    <rPh sb="4" eb="6">
      <t>ゴウドウ</t>
    </rPh>
    <phoneticPr fontId="3"/>
  </si>
  <si>
    <t>月</t>
    <rPh sb="0" eb="1">
      <t>ゲツ</t>
    </rPh>
    <phoneticPr fontId="3"/>
  </si>
  <si>
    <t>　故人名(俗名)</t>
    <rPh sb="1" eb="3">
      <t>コジン</t>
    </rPh>
    <rPh sb="3" eb="4">
      <t>メイ</t>
    </rPh>
    <rPh sb="5" eb="7">
      <t>ゾクミョウ</t>
    </rPh>
    <phoneticPr fontId="3"/>
  </si>
  <si>
    <t>赤羽　太郎</t>
    <rPh sb="0" eb="2">
      <t>アカバネ</t>
    </rPh>
    <rPh sb="3" eb="5">
      <t>タロウ</t>
    </rPh>
    <phoneticPr fontId="3"/>
  </si>
  <si>
    <t>1周忌</t>
    <rPh sb="1" eb="3">
      <t>シュウキ</t>
    </rPh>
    <phoneticPr fontId="3"/>
  </si>
  <si>
    <t>月</t>
    <rPh sb="0" eb="1">
      <t>ツキ</t>
    </rPh>
    <phoneticPr fontId="3"/>
  </si>
  <si>
    <t>　生年月日</t>
    <rPh sb="1" eb="3">
      <t>セイネン</t>
    </rPh>
    <rPh sb="3" eb="5">
      <t>ガッピ</t>
    </rPh>
    <phoneticPr fontId="3"/>
  </si>
  <si>
    <t>3回忌</t>
    <rPh sb="1" eb="3">
      <t>カイキ</t>
    </rPh>
    <phoneticPr fontId="3"/>
  </si>
  <si>
    <t>　ご命日</t>
    <rPh sb="2" eb="4">
      <t>メイニチ</t>
    </rPh>
    <phoneticPr fontId="3"/>
  </si>
  <si>
    <t>7回忌</t>
    <rPh sb="1" eb="3">
      <t>カイキ</t>
    </rPh>
    <phoneticPr fontId="3"/>
  </si>
  <si>
    <t>　行年</t>
    <rPh sb="1" eb="3">
      <t>ギョウネン</t>
    </rPh>
    <phoneticPr fontId="3"/>
  </si>
  <si>
    <t>13回忌</t>
    <rPh sb="2" eb="4">
      <t>カイキ</t>
    </rPh>
    <phoneticPr fontId="3"/>
  </si>
  <si>
    <t>　通夜日時</t>
    <rPh sb="1" eb="3">
      <t>ツヤ</t>
    </rPh>
    <rPh sb="3" eb="5">
      <t>ニチジ</t>
    </rPh>
    <phoneticPr fontId="3"/>
  </si>
  <si>
    <t>17回忌</t>
    <rPh sb="2" eb="4">
      <t>カイキ</t>
    </rPh>
    <phoneticPr fontId="3"/>
  </si>
  <si>
    <t>　葬儀日時</t>
    <rPh sb="1" eb="3">
      <t>ソウギ</t>
    </rPh>
    <rPh sb="3" eb="5">
      <t>ニチジ</t>
    </rPh>
    <phoneticPr fontId="3"/>
  </si>
  <si>
    <t>23回忌</t>
    <rPh sb="2" eb="4">
      <t>カイキ</t>
    </rPh>
    <phoneticPr fontId="3"/>
  </si>
  <si>
    <t>　施主名</t>
    <rPh sb="1" eb="3">
      <t>セシュ</t>
    </rPh>
    <rPh sb="3" eb="4">
      <t>メイ</t>
    </rPh>
    <phoneticPr fontId="3"/>
  </si>
  <si>
    <t>赤羽　花子</t>
    <rPh sb="0" eb="2">
      <t>アカバネ</t>
    </rPh>
    <rPh sb="3" eb="5">
      <t>ハナコ</t>
    </rPh>
    <phoneticPr fontId="3"/>
  </si>
  <si>
    <t>25回忌</t>
    <rPh sb="2" eb="4">
      <t>カイキ</t>
    </rPh>
    <phoneticPr fontId="3"/>
  </si>
  <si>
    <t>　続柄</t>
    <rPh sb="1" eb="3">
      <t>ゾクガラ</t>
    </rPh>
    <phoneticPr fontId="3"/>
  </si>
  <si>
    <t>妻</t>
    <rPh sb="0" eb="1">
      <t>ツマ</t>
    </rPh>
    <phoneticPr fontId="3"/>
  </si>
  <si>
    <t>27回忌</t>
    <rPh sb="2" eb="4">
      <t>カイキ</t>
    </rPh>
    <phoneticPr fontId="3"/>
  </si>
  <si>
    <t>　宗旨・宗派</t>
    <rPh sb="1" eb="3">
      <t>シュウシ</t>
    </rPh>
    <rPh sb="4" eb="6">
      <t>シュウハ</t>
    </rPh>
    <phoneticPr fontId="3"/>
  </si>
  <si>
    <t>浄土真宗東本願寺派</t>
    <rPh sb="0" eb="2">
      <t>ジョウド</t>
    </rPh>
    <rPh sb="2" eb="4">
      <t>シンシュウ</t>
    </rPh>
    <rPh sb="4" eb="5">
      <t>ヒガシ</t>
    </rPh>
    <rPh sb="5" eb="8">
      <t>ホンガンジ</t>
    </rPh>
    <rPh sb="8" eb="9">
      <t>ハ</t>
    </rPh>
    <phoneticPr fontId="3"/>
  </si>
  <si>
    <t>33回忌</t>
    <rPh sb="2" eb="4">
      <t>カイキ</t>
    </rPh>
    <phoneticPr fontId="3"/>
  </si>
  <si>
    <t>　本山</t>
    <rPh sb="1" eb="3">
      <t>ホンザン</t>
    </rPh>
    <phoneticPr fontId="3"/>
  </si>
  <si>
    <t>浅草　東本願寺</t>
    <rPh sb="0" eb="2">
      <t>アサクサ</t>
    </rPh>
    <rPh sb="3" eb="4">
      <t>ヒガシ</t>
    </rPh>
    <rPh sb="4" eb="7">
      <t>ホンガンジ</t>
    </rPh>
    <phoneticPr fontId="3"/>
  </si>
  <si>
    <t>50回忌</t>
    <rPh sb="2" eb="4">
      <t>カイキ</t>
    </rPh>
    <phoneticPr fontId="3"/>
  </si>
  <si>
    <r>
      <t>赤羽山法善寺　</t>
    </r>
    <r>
      <rPr>
        <sz val="11"/>
        <color rgb="FF000000"/>
        <rFont val="HGSｺﾞｼｯｸM"/>
        <family val="3"/>
        <charset val="128"/>
      </rPr>
      <t>東京都北区赤羽台3-24-2　TEL:03-3900-2341</t>
    </r>
    <phoneticPr fontId="3"/>
  </si>
  <si>
    <t>https://houzenji.blogspot.com/search/label/お寺・法善寺の檀家の年回法要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</si>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</sst>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[$-411]ggge&quot;年&quot;m&quot;月&quot;d&quot;日&quot;&quot;作成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2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3" tint="0.59999389629810485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000000"/>
      <name val="Yu Gothic Medium"/>
      <family val="2"/>
      <charset val="128"/>
    </font>
    <font>
      <sz val="10"/>
      <color rgb="FF111111"/>
      <name val="メイリオ"/>
      <family val="3"/>
      <charset val="128"/>
    </font>
    <font>
      <sz val="12"/>
      <color rgb="FF000000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177" fontId="0" fillId="0" borderId="0" xfId="0" applyNumberForma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2" xfId="0" applyFont="1" applyBorder="1" applyProtection="1">
      <alignment vertical="center"/>
      <protection hidden="1"/>
    </xf>
    <xf numFmtId="0" fontId="1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6" fontId="0" fillId="0" borderId="0" xfId="1" applyFont="1" applyProtection="1">
      <alignment vertical="center"/>
    </xf>
    <xf numFmtId="0" fontId="6" fillId="0" borderId="10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176" fontId="5" fillId="0" borderId="15" xfId="0" applyNumberFormat="1" applyFont="1" applyBorder="1" applyAlignment="1" applyProtection="1">
      <alignment horizontal="left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4" fontId="6" fillId="0" borderId="0" xfId="0" applyNumberFormat="1" applyFont="1">
      <alignment vertical="center"/>
    </xf>
    <xf numFmtId="0" fontId="13" fillId="0" borderId="22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176" fontId="14" fillId="0" borderId="23" xfId="0" applyNumberFormat="1" applyFont="1" applyBorder="1" applyAlignment="1" applyProtection="1">
      <alignment horizontal="left" vertical="center"/>
      <protection hidden="1"/>
    </xf>
    <xf numFmtId="56" fontId="10" fillId="0" borderId="24" xfId="0" applyNumberFormat="1" applyFont="1" applyBorder="1" applyAlignment="1" applyProtection="1">
      <alignment horizontal="center" vertical="center"/>
      <protection hidden="1"/>
    </xf>
    <xf numFmtId="56" fontId="5" fillId="0" borderId="25" xfId="0" applyNumberFormat="1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center" vertical="center"/>
      <protection hidden="1"/>
    </xf>
    <xf numFmtId="176" fontId="5" fillId="0" borderId="10" xfId="0" applyNumberFormat="1" applyFont="1" applyBorder="1" applyAlignment="1" applyProtection="1">
      <alignment horizontal="left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14" fontId="15" fillId="0" borderId="0" xfId="0" applyNumberFormat="1" applyFont="1">
      <alignment vertical="center"/>
    </xf>
    <xf numFmtId="0" fontId="5" fillId="0" borderId="29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176" fontId="5" fillId="0" borderId="37" xfId="0" applyNumberFormat="1" applyFont="1" applyBorder="1" applyAlignment="1" applyProtection="1">
      <alignment horizontal="left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5" fillId="0" borderId="39" xfId="0" applyFont="1" applyBorder="1" applyAlignment="1" applyProtection="1">
      <alignment horizontal="center" vertical="center"/>
      <protection hidden="1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5" fillId="0" borderId="33" xfId="0" applyFont="1" applyBorder="1" applyProtection="1">
      <alignment vertical="center"/>
      <protection hidden="1"/>
    </xf>
    <xf numFmtId="0" fontId="5" fillId="2" borderId="3" xfId="0" applyFont="1" applyFill="1" applyBorder="1" applyAlignment="1" applyProtection="1">
      <alignment horizontal="left" vertical="center"/>
      <protection locked="0" hidden="1"/>
    </xf>
    <xf numFmtId="49" fontId="5" fillId="2" borderId="12" xfId="0" applyNumberFormat="1" applyFont="1" applyFill="1" applyBorder="1" applyProtection="1">
      <alignment vertical="center"/>
      <protection locked="0" hidden="1"/>
    </xf>
    <xf numFmtId="0" fontId="5" fillId="2" borderId="12" xfId="0" applyFont="1" applyFill="1" applyBorder="1" applyAlignment="1" applyProtection="1">
      <alignment horizontal="left" vertical="center"/>
      <protection locked="0" hidden="1"/>
    </xf>
    <xf numFmtId="0" fontId="5" fillId="2" borderId="12" xfId="0" applyFont="1" applyFill="1" applyBorder="1" applyProtection="1">
      <alignment vertical="center"/>
      <protection locked="0" hidden="1"/>
    </xf>
    <xf numFmtId="177" fontId="5" fillId="2" borderId="12" xfId="0" applyNumberFormat="1" applyFont="1" applyFill="1" applyBorder="1" applyAlignment="1" applyProtection="1">
      <alignment horizontal="left" vertical="center"/>
      <protection locked="0" hidden="1"/>
    </xf>
    <xf numFmtId="0" fontId="5" fillId="2" borderId="30" xfId="0" applyFont="1" applyFill="1" applyBorder="1" applyProtection="1">
      <alignment vertical="center"/>
      <protection locked="0" hidden="1"/>
    </xf>
    <xf numFmtId="0" fontId="5" fillId="2" borderId="18" xfId="0" applyFont="1" applyFill="1" applyBorder="1" applyAlignment="1" applyProtection="1">
      <alignment horizontal="right" vertical="center"/>
      <protection locked="0" hidden="1"/>
    </xf>
    <xf numFmtId="0" fontId="5" fillId="2" borderId="26" xfId="0" applyFont="1" applyFill="1" applyBorder="1" applyAlignment="1" applyProtection="1">
      <alignment horizontal="right" vertical="center"/>
      <protection locked="0" hidden="1"/>
    </xf>
    <xf numFmtId="0" fontId="5" fillId="2" borderId="40" xfId="0" applyFont="1" applyFill="1" applyBorder="1" applyAlignment="1" applyProtection="1">
      <alignment horizontal="right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5" fillId="2" borderId="26" xfId="0" applyFont="1" applyFill="1" applyBorder="1" applyAlignment="1" applyProtection="1">
      <alignment horizontal="center" vertical="center"/>
      <protection locked="0" hidden="1"/>
    </xf>
    <xf numFmtId="0" fontId="5" fillId="2" borderId="40" xfId="0" applyFont="1" applyFill="1" applyBorder="1" applyAlignment="1" applyProtection="1">
      <alignment horizontal="center" vertical="center"/>
      <protection locked="0" hidden="1"/>
    </xf>
    <xf numFmtId="178" fontId="5" fillId="0" borderId="0" xfId="0" applyNumberFormat="1" applyFont="1" applyAlignment="1">
      <alignment horizontal="center" vertical="center"/>
    </xf>
    <xf numFmtId="49" fontId="18" fillId="2" borderId="20" xfId="0" applyNumberFormat="1" applyFont="1" applyFill="1" applyBorder="1" applyAlignment="1" applyProtection="1">
      <alignment horizontal="left" vertical="center"/>
      <protection locked="0" hidden="1"/>
    </xf>
    <xf numFmtId="49" fontId="18" fillId="2" borderId="28" xfId="0" applyNumberFormat="1" applyFont="1" applyFill="1" applyBorder="1" applyAlignment="1" applyProtection="1">
      <alignment horizontal="left" vertical="center"/>
      <protection locked="0" hidden="1"/>
    </xf>
    <xf numFmtId="49" fontId="18" fillId="2" borderId="42" xfId="0" applyNumberFormat="1" applyFont="1" applyFill="1" applyBorder="1" applyAlignment="1" applyProtection="1">
      <alignment horizontal="left" vertical="center"/>
      <protection locked="0" hidden="1"/>
    </xf>
    <xf numFmtId="0" fontId="5" fillId="2" borderId="12" xfId="0" applyNumberFormat="1" applyFont="1" applyFill="1" applyBorder="1" applyProtection="1">
      <alignment vertical="center"/>
      <protection locked="0" hidden="1"/>
    </xf>
    <xf numFmtId="0" fontId="13" fillId="0" borderId="0" xfId="0" applyFont="1" applyAlignment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261620</xdr:colOff>
      <xdr:row>15</xdr:row>
      <xdr:rowOff>133547</xdr:rowOff>
    </xdr:from>
    <xdr:to>
      <xdr:col>0</xdr:col>
      <xdr:colOff>677970</xdr:colOff>
      <xdr:row>20</xdr:row>
      <xdr:rowOff>293783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7D129A-0CAB-4EED-839C-A9ED24FFCBD3}"/>
            </a:ext>
          </a:extLst>
        </xdr:cNvPr>
        <xdr:cNvSpPr txBox="1"/>
      </xdr:nvSpPr>
      <xdr:spPr>
        <a:xfrm>
          <a:off x="261620" y="4819847"/>
          <a:ext cx="416350" cy="176043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/>
            <a:t>法善寺年間行事</a:t>
          </a:r>
        </a:p>
      </xdr:txBody>
    </xdr:sp>
    <xdr:clientData/>
  </xdr:twoCellAnchor>
  <xdr:oneCellAnchor>
    <xdr:from>
      <xdr:col>1</xdr:col>
      <xdr:colOff>81072</xdr:colOff>
      <xdr:row>16</xdr:row>
      <xdr:rowOff>306371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ABA393-ED23-49FB-82B9-84E4C26A329D}"/>
            </a:ext>
          </a:extLst>
        </xdr:cNvPr>
        <xdr:cNvSpPr txBox="1"/>
      </xdr:nvSpPr>
      <xdr:spPr>
        <a:xfrm>
          <a:off x="1490772" y="531271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704727</xdr:colOff>
      <xdr:row>15</xdr:row>
      <xdr:rowOff>27609</xdr:rowOff>
    </xdr:from>
    <xdr:to>
      <xdr:col>0</xdr:col>
      <xdr:colOff>1091457</xdr:colOff>
      <xdr:row>21</xdr:row>
      <xdr:rowOff>39785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995959-10EC-4905-9214-9B625CBB4A5B}"/>
            </a:ext>
          </a:extLst>
        </xdr:cNvPr>
        <xdr:cNvSpPr txBox="1"/>
      </xdr:nvSpPr>
      <xdr:spPr>
        <a:xfrm>
          <a:off x="704727" y="4713909"/>
          <a:ext cx="386730" cy="193241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/>
            <a:t>春</a:t>
          </a:r>
          <a:r>
            <a:rPr kumimoji="1" lang="ja-JP" altLang="en-US" sz="1400"/>
            <a:t>　</a:t>
          </a:r>
          <a:r>
            <a:rPr kumimoji="1" lang="ja-JP" altLang="en-US" sz="1000"/>
            <a:t>夏</a:t>
          </a:r>
          <a:r>
            <a:rPr kumimoji="1" lang="ja-JP" altLang="en-US" sz="900"/>
            <a:t>　　</a:t>
          </a:r>
          <a:r>
            <a:rPr kumimoji="1" lang="ja-JP" altLang="en-US" sz="1000"/>
            <a:t>秋　　</a:t>
          </a:r>
        </a:p>
      </xdr:txBody>
    </xdr:sp>
    <xdr:clientData/>
  </xdr:twoCellAnchor>
  <xdr:twoCellAnchor>
    <xdr:from>
      <xdr:col>8</xdr:col>
      <xdr:colOff>82826</xdr:colOff>
      <xdr:row>15</xdr:row>
      <xdr:rowOff>70190</xdr:rowOff>
    </xdr:from>
    <xdr:to>
      <xdr:col>14</xdr:col>
      <xdr:colOff>2155373</xdr:colOff>
      <xdr:row>19</xdr:row>
      <xdr:rowOff>298174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35DA5DD-C53F-49E2-B5D1-E2632B2963EF}"/>
            </a:ext>
          </a:extLst>
        </xdr:cNvPr>
        <xdr:cNvSpPr txBox="1"/>
      </xdr:nvSpPr>
      <xdr:spPr>
        <a:xfrm>
          <a:off x="6148346" y="4756490"/>
          <a:ext cx="3482247" cy="150814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檀信徒の皆様は寺行事にご出席ください</a:t>
          </a:r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〇法善寺の二大行事（</a:t>
          </a:r>
          <a:r>
            <a:rPr kumimoji="1" lang="ja-JP" altLang="ja-JP" sz="9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春　永代経</a:t>
          </a:r>
          <a:r>
            <a:rPr kumimoji="1" lang="ja-JP" altLang="en-US" sz="9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・</a:t>
          </a:r>
          <a:r>
            <a:rPr kumimoji="1" lang="ja-JP" altLang="ja-JP" sz="9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秋　報恩講</a:t>
          </a:r>
          <a:r>
            <a:rPr kumimoji="1" lang="ja-JP" altLang="en-US" sz="9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）</a:t>
          </a:r>
          <a:endParaRPr kumimoji="1" lang="en-US" altLang="ja-JP" sz="9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〇</a:t>
          </a:r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春季・秋季　彼岸会法要</a:t>
          </a:r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〇新盆法要</a:t>
          </a:r>
          <a:r>
            <a: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(</a:t>
          </a:r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本堂にて合同</a:t>
          </a:r>
          <a:r>
            <a: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)※</a:t>
          </a:r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６月下旬以降にご案内します</a:t>
          </a:r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〇懇話会を２～３か月毎に開催しています</a:t>
          </a:r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わからないことは懇話会で気楽にお聞きください</a:t>
          </a:r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〇責任者変更、住所変更の際は指定の届出用紙にご記入下さい</a:t>
          </a:r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958465</xdr:colOff>
      <xdr:row>15</xdr:row>
      <xdr:rowOff>45720</xdr:rowOff>
    </xdr:from>
    <xdr:to>
      <xdr:col>5</xdr:col>
      <xdr:colOff>1086678</xdr:colOff>
      <xdr:row>21</xdr:row>
      <xdr:rowOff>193260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EFF59DF-FF6A-4425-9F87-EC8C40B3F854}"/>
            </a:ext>
          </a:extLst>
        </xdr:cNvPr>
        <xdr:cNvSpPr txBox="1"/>
      </xdr:nvSpPr>
      <xdr:spPr>
        <a:xfrm>
          <a:off x="958465" y="4703859"/>
          <a:ext cx="4368909" cy="20558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66675" marR="0" lvl="0" indent="-66675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春彼岸　　　　　３月１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８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日～２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４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日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</a:t>
          </a:r>
          <a:endParaRPr kumimoji="0" lang="ja-JP" altLang="ja-JP" sz="9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彼岸会法要　　　３月２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１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日（祝）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　　１１時から本堂にて</a:t>
          </a:r>
          <a:endParaRPr kumimoji="0" lang="en-US" altLang="ja-JP" sz="9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sng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永代経　　　　　４月２９日（祝）</a:t>
          </a:r>
          <a:r>
            <a:rPr kumimoji="0" lang="ja-JP" altLang="en-US" sz="900" b="0" i="0" u="sng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　　１１時から本堂にて</a:t>
          </a:r>
          <a:endParaRPr kumimoji="0" lang="ja-JP" altLang="ja-JP" sz="9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お盆　　　　　　７月１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３日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～１６日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新盆法要　　　　７月１３日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　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　　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１１時から本堂にて</a:t>
          </a:r>
          <a:endParaRPr kumimoji="0" lang="ja-JP" altLang="ja-JP" sz="9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盂蘭盆会　　　　７月１５日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　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１１時から本堂にて</a:t>
          </a:r>
          <a:endParaRPr kumimoji="0" lang="ja-JP" altLang="ja-JP" sz="9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秋彼岸　　　　　９月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２０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日～２</a:t>
          </a:r>
          <a:r>
            <a:rPr kumimoji="0" lang="en-US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6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日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彼岸会法要　　　９月２</a:t>
          </a:r>
          <a:r>
            <a:rPr kumimoji="0" lang="en-US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3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日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（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祝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）　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１１時から本堂にて</a:t>
          </a:r>
          <a:r>
            <a:rPr kumimoji="0" lang="ja-JP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900" b="0" i="0" u="sng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報恩講</a:t>
          </a:r>
          <a:r>
            <a:rPr kumimoji="0" lang="en-US" altLang="ja-JP" sz="900" b="0" i="0" u="sng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                </a:t>
          </a:r>
          <a:r>
            <a:rPr kumimoji="0" lang="ja-JP" altLang="en-US" sz="900" b="0" i="0" u="sng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例年１０月最終日曜日１０時３０分から本堂にて</a:t>
          </a:r>
          <a:r>
            <a:rPr kumimoji="0" lang="ja-JP" altLang="ja-JP" sz="900" b="0" i="0" u="sng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　　</a:t>
          </a:r>
          <a:endParaRPr kumimoji="0" lang="en-US" altLang="ja-JP" sz="900" b="0" i="0" u="sng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※</a:t>
          </a:r>
          <a:r>
            <a:rPr kumimoji="0" lang="ja-JP" altLang="en-US" sz="9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閏年は春秋のお彼岸期間が変わります</a:t>
          </a:r>
          <a:r>
            <a:rPr kumimoji="0" lang="ja-JP" altLang="en-US" sz="6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　　</a:t>
          </a:r>
          <a:r>
            <a:rPr kumimoji="0" lang="ja-JP" altLang="en-US" sz="8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　令和</a:t>
          </a:r>
          <a:r>
            <a:rPr kumimoji="0" lang="en-US" altLang="ja-JP" sz="8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4</a:t>
          </a:r>
          <a:r>
            <a:rPr kumimoji="0" lang="ja-JP" altLang="en-US" sz="8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年</a:t>
          </a:r>
          <a:r>
            <a:rPr kumimoji="0" lang="en-US" altLang="ja-JP" sz="8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5</a:t>
          </a:r>
          <a:r>
            <a:rPr kumimoji="0" lang="ja-JP" altLang="en-US" sz="8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月</a:t>
          </a:r>
          <a:r>
            <a:rPr kumimoji="0" lang="en-US" altLang="ja-JP" sz="8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7</a:t>
          </a:r>
          <a:r>
            <a:rPr kumimoji="0" lang="ja-JP" altLang="en-US" sz="8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Times New Roman" panose="02020603050405020304" pitchFamily="18" charset="0"/>
            </a:rPr>
            <a:t>日赤羽法善寺作成資料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EC1F-7282-4FD0-A60E-A923B756F319}">
  <dimension ref="A1:X22"/>
  <sheetViews>
    <sheetView tabSelected="1" zoomScale="80" zoomScaleNormal="115" workbookViewId="0">
      <selection activeCell="A16" sqref="A16:O22 A1:A15 B14:B15 B1:O2 D3:O3 D4:H15 J4:J15 L4:L15 N4:N15"/>
    </sheetView>
  </sheetViews>
  <sheetFormatPr defaultRowHeight="25.2" customHeight="1"/>
  <cols>
    <col min="1" max="2" width="18.5" style="1" customWidth="1"/>
    <col min="3" max="3" width="3" style="7" customWidth="1"/>
    <col min="4" max="4" width="10.09765625" style="8" customWidth="1"/>
    <col min="5" max="5" width="5.5" style="9" customWidth="1"/>
    <col min="6" max="6" width="15.09765625" style="57" customWidth="1"/>
    <col min="7" max="7" width="4.296875" style="11" customWidth="1"/>
    <col min="8" max="8" width="4.59765625" style="8" customWidth="1"/>
    <col min="9" max="9" width="3.296875" style="55" customWidth="1"/>
    <col min="10" max="10" width="3.296875" style="14" customWidth="1"/>
    <col min="11" max="11" width="3.296875" style="8" customWidth="1"/>
    <col min="12" max="12" width="3.296875" style="14" customWidth="1"/>
    <col min="13" max="13" width="3.296875" style="8" customWidth="1"/>
    <col min="14" max="14" width="3.296875" style="14" customWidth="1"/>
    <col min="15" max="15" width="27" style="4" customWidth="1"/>
    <col min="16" max="16" width="27" hidden="1" customWidth="1"/>
    <col min="17" max="18" width="27" style="3" hidden="1" customWidth="1"/>
    <col min="19" max="21" width="27" hidden="1" customWidth="1"/>
    <col min="22" max="24" width="27" style="4" hidden="1" customWidth="1"/>
    <col min="25" max="26" width="27" customWidth="1"/>
  </cols>
  <sheetData>
    <row r="1" spans="1:24" ht="25.2" customHeight="1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">
        <f ca="1">TODAY()</f>
        <v>44688</v>
      </c>
    </row>
    <row r="2" spans="1:24" ht="16.2" customHeight="1" thickBot="1">
      <c r="A2" s="5" t="s">
        <v>1</v>
      </c>
      <c r="B2" s="6"/>
      <c r="F2" s="10"/>
      <c r="H2" s="12"/>
      <c r="I2" s="13"/>
      <c r="J2" s="13"/>
      <c r="K2" s="13"/>
      <c r="L2" s="13"/>
      <c r="M2" s="13"/>
      <c r="O2" s="15"/>
      <c r="U2" t="s">
        <v>2</v>
      </c>
    </row>
    <row r="3" spans="1:24" ht="25.2" customHeight="1" thickBot="1">
      <c r="A3" s="16" t="s">
        <v>3</v>
      </c>
      <c r="B3" s="59" t="s">
        <v>4</v>
      </c>
      <c r="D3" s="17" t="s">
        <v>5</v>
      </c>
      <c r="E3" s="18" t="s">
        <v>6</v>
      </c>
      <c r="F3" s="79" t="s">
        <v>7</v>
      </c>
      <c r="G3" s="80"/>
      <c r="H3" s="80"/>
      <c r="I3" s="80"/>
      <c r="J3" s="80"/>
      <c r="K3" s="80"/>
      <c r="L3" s="80"/>
      <c r="M3" s="80"/>
      <c r="N3" s="81"/>
      <c r="O3" s="19" t="s">
        <v>8</v>
      </c>
      <c r="Q3" s="20"/>
      <c r="R3" s="3" t="s">
        <v>9</v>
      </c>
      <c r="S3" t="s">
        <v>10</v>
      </c>
      <c r="U3" t="s">
        <v>11</v>
      </c>
      <c r="V3" s="21"/>
    </row>
    <row r="4" spans="1:24" ht="25.2" customHeight="1">
      <c r="A4" s="22" t="s">
        <v>12</v>
      </c>
      <c r="B4" s="60" t="s">
        <v>13</v>
      </c>
      <c r="D4" s="23" t="s">
        <v>14</v>
      </c>
      <c r="E4" s="24" t="str">
        <f>TEXT(F4,"yyyy")</f>
        <v>2022</v>
      </c>
      <c r="F4" s="25">
        <f>DATE(YEAR(B8),MONTH(B8),DAY(B8)+48)</f>
        <v>44610</v>
      </c>
      <c r="G4" s="26" t="str">
        <f>TEXT(F4,("(aaa)"))</f>
        <v>(金)</v>
      </c>
      <c r="H4" s="27" t="str">
        <f>TEXT(F4,"ggg")</f>
        <v>令和</v>
      </c>
      <c r="I4" s="65">
        <v>4</v>
      </c>
      <c r="J4" s="28" t="s">
        <v>15</v>
      </c>
      <c r="K4" s="68">
        <v>2</v>
      </c>
      <c r="L4" s="28" t="s">
        <v>16</v>
      </c>
      <c r="M4" s="68">
        <v>19</v>
      </c>
      <c r="N4" s="29" t="s">
        <v>17</v>
      </c>
      <c r="O4" s="72" t="s">
        <v>18</v>
      </c>
      <c r="P4" t="str">
        <f>TEXT(F4,("aaa"))</f>
        <v>金</v>
      </c>
      <c r="Q4" s="3" t="str">
        <f t="shared" ref="Q4:Q15" si="0">TEXT(F4,"yyyy年m月d日")&amp;"("&amp;P4&amp;")"</f>
        <v>2022年2月18日(金)</v>
      </c>
      <c r="R4" s="3" t="str">
        <f>TEXT(F4,"yyyy")</f>
        <v>2022</v>
      </c>
      <c r="S4" t="str">
        <f>TEXT(F4,"ggg")</f>
        <v>令和</v>
      </c>
      <c r="U4" s="30" t="str">
        <f>TEXT(Q6,"gggge年")&amp;"7月13日"</f>
        <v>2023年1月1日(日)7月13日</v>
      </c>
      <c r="V4" s="31"/>
    </row>
    <row r="5" spans="1:24" ht="25.2" customHeight="1">
      <c r="A5" s="22" t="s">
        <v>19</v>
      </c>
      <c r="B5" s="61" t="s">
        <v>20</v>
      </c>
      <c r="D5" s="32" t="s">
        <v>21</v>
      </c>
      <c r="E5" s="33" t="str">
        <f>TEXT(F5,"yyyy")</f>
        <v>2022</v>
      </c>
      <c r="F5" s="34">
        <f>IF(DATE(YEAR(B8),6,30) &gt;= B8, DATE(YEAR(B8),7,13),DATE(YEAR(B8)+1,7,13))</f>
        <v>44755</v>
      </c>
      <c r="G5" s="35" t="str">
        <f>TEXT(F5,("(aaa)"))</f>
        <v>(水)</v>
      </c>
      <c r="H5" s="36" t="str">
        <f>TEXT(F5,"ggg")</f>
        <v>令和</v>
      </c>
      <c r="I5" s="66">
        <v>4</v>
      </c>
      <c r="J5" s="37" t="s">
        <v>15</v>
      </c>
      <c r="K5" s="69">
        <v>7</v>
      </c>
      <c r="L5" s="37" t="s">
        <v>22</v>
      </c>
      <c r="M5" s="69"/>
      <c r="N5" s="38" t="s">
        <v>17</v>
      </c>
      <c r="O5" s="73"/>
      <c r="P5" t="str">
        <f t="shared" ref="P5:P15" si="1">TEXT(F5,"aaa")</f>
        <v>水</v>
      </c>
      <c r="Q5" s="3" t="str">
        <f t="shared" si="0"/>
        <v>2022年7月13日(水)</v>
      </c>
    </row>
    <row r="6" spans="1:24" ht="25.2" customHeight="1">
      <c r="A6" s="22" t="s">
        <v>23</v>
      </c>
      <c r="B6" s="62" t="s">
        <v>24</v>
      </c>
      <c r="D6" s="39" t="s">
        <v>25</v>
      </c>
      <c r="E6" s="33" t="str">
        <f t="shared" ref="E6:E15" si="2">TEXT(F6,"yyyy")</f>
        <v>2023</v>
      </c>
      <c r="F6" s="40">
        <f>DATE(YEAR(B8)+1,MONTH(B8),DAY(B8))</f>
        <v>44927</v>
      </c>
      <c r="G6" s="41" t="str">
        <f t="shared" ref="G6:G15" si="3">TEXT(F6,("(aaa)"))</f>
        <v>(日)</v>
      </c>
      <c r="H6" s="42" t="str">
        <f t="shared" ref="H6:H15" si="4">TEXT(F6,"ggg")</f>
        <v>令和</v>
      </c>
      <c r="I6" s="66"/>
      <c r="J6" s="37" t="s">
        <v>15</v>
      </c>
      <c r="K6" s="69"/>
      <c r="L6" s="37" t="s">
        <v>26</v>
      </c>
      <c r="M6" s="69"/>
      <c r="N6" s="38" t="s">
        <v>17</v>
      </c>
      <c r="O6" s="73"/>
      <c r="P6" t="str">
        <f t="shared" si="1"/>
        <v>日</v>
      </c>
      <c r="Q6" s="3" t="str">
        <f t="shared" si="0"/>
        <v>2023年1月1日(日)</v>
      </c>
      <c r="U6" s="30" t="str">
        <f>TEXT(Q9,"gggge年")&amp;"7月13日"</f>
        <v>2034年1月1日(日)7月13日</v>
      </c>
    </row>
    <row r="7" spans="1:24" ht="25.2" customHeight="1">
      <c r="A7" s="22" t="s">
        <v>27</v>
      </c>
      <c r="B7" s="63">
        <v>9781</v>
      </c>
      <c r="D7" s="39" t="s">
        <v>28</v>
      </c>
      <c r="E7" s="33" t="str">
        <f t="shared" si="2"/>
        <v>2024</v>
      </c>
      <c r="F7" s="40">
        <f>DATE(YEAR(B8)+2,MONTH(B8),DAY(B8))</f>
        <v>45292</v>
      </c>
      <c r="G7" s="41" t="str">
        <f t="shared" si="3"/>
        <v>(月)</v>
      </c>
      <c r="H7" s="42" t="str">
        <f t="shared" si="4"/>
        <v>令和</v>
      </c>
      <c r="I7" s="66"/>
      <c r="J7" s="37" t="s">
        <v>15</v>
      </c>
      <c r="K7" s="69"/>
      <c r="L7" s="37" t="s">
        <v>26</v>
      </c>
      <c r="M7" s="69"/>
      <c r="N7" s="38" t="s">
        <v>17</v>
      </c>
      <c r="O7" s="73"/>
      <c r="P7" t="str">
        <f t="shared" si="1"/>
        <v>月</v>
      </c>
      <c r="Q7" s="3" t="str">
        <f t="shared" si="0"/>
        <v>2024年1月1日(月)</v>
      </c>
      <c r="U7">
        <f>YEAR(B8)</f>
        <v>2022</v>
      </c>
      <c r="V7" s="4">
        <f>MONTH(B8)</f>
        <v>1</v>
      </c>
      <c r="W7" s="4">
        <f>DAY(B8)</f>
        <v>1</v>
      </c>
      <c r="X7" s="31">
        <f>DATE(U7,V7,W7)</f>
        <v>44562</v>
      </c>
    </row>
    <row r="8" spans="1:24" ht="25.2" customHeight="1">
      <c r="A8" s="22" t="s">
        <v>29</v>
      </c>
      <c r="B8" s="63">
        <v>44562</v>
      </c>
      <c r="D8" s="39" t="s">
        <v>30</v>
      </c>
      <c r="E8" s="33" t="str">
        <f t="shared" si="2"/>
        <v>2028</v>
      </c>
      <c r="F8" s="40">
        <f>DATE(YEAR(B8)+6,MONTH(B8),DAY(B8))</f>
        <v>46753</v>
      </c>
      <c r="G8" s="41" t="str">
        <f t="shared" si="3"/>
        <v>(土)</v>
      </c>
      <c r="H8" s="42" t="str">
        <f t="shared" si="4"/>
        <v>令和</v>
      </c>
      <c r="I8" s="66"/>
      <c r="J8" s="37" t="s">
        <v>15</v>
      </c>
      <c r="K8" s="69"/>
      <c r="L8" s="37" t="s">
        <v>16</v>
      </c>
      <c r="M8" s="69"/>
      <c r="N8" s="38" t="s">
        <v>17</v>
      </c>
      <c r="O8" s="73"/>
      <c r="P8" t="str">
        <f t="shared" si="1"/>
        <v>土</v>
      </c>
      <c r="Q8" s="3" t="str">
        <f t="shared" si="0"/>
        <v>2028年1月1日(土)</v>
      </c>
      <c r="U8" s="43" t="e">
        <f>DATE(YEAR(#REF!)+1,MONTH(#REF!),DAY(#REF!))</f>
        <v>#REF!</v>
      </c>
    </row>
    <row r="9" spans="1:24" ht="25.2" customHeight="1">
      <c r="A9" s="22" t="s">
        <v>31</v>
      </c>
      <c r="B9" s="77" t="str">
        <f>DATEDIF(B7,B8,"Y")&amp;"歳"</f>
        <v>95歳</v>
      </c>
      <c r="D9" s="39" t="s">
        <v>32</v>
      </c>
      <c r="E9" s="33" t="str">
        <f t="shared" si="2"/>
        <v>2034</v>
      </c>
      <c r="F9" s="40">
        <f>DATE(YEAR(B8)+12,MONTH(B8),DAY(B8))</f>
        <v>48945</v>
      </c>
      <c r="G9" s="41" t="str">
        <f t="shared" si="3"/>
        <v>(日)</v>
      </c>
      <c r="H9" s="42" t="str">
        <f t="shared" si="4"/>
        <v>令和</v>
      </c>
      <c r="I9" s="66"/>
      <c r="J9" s="37" t="s">
        <v>15</v>
      </c>
      <c r="K9" s="69"/>
      <c r="L9" s="37" t="s">
        <v>16</v>
      </c>
      <c r="M9" s="69"/>
      <c r="N9" s="38" t="s">
        <v>17</v>
      </c>
      <c r="O9" s="73"/>
      <c r="P9" t="str">
        <f t="shared" si="1"/>
        <v>日</v>
      </c>
      <c r="Q9" s="3" t="str">
        <f t="shared" si="0"/>
        <v>2034年1月1日(日)</v>
      </c>
    </row>
    <row r="10" spans="1:24" ht="25.2" customHeight="1">
      <c r="A10" s="22" t="s">
        <v>33</v>
      </c>
      <c r="B10" s="63">
        <v>44583</v>
      </c>
      <c r="D10" s="39" t="s">
        <v>34</v>
      </c>
      <c r="E10" s="33" t="str">
        <f t="shared" si="2"/>
        <v>2038</v>
      </c>
      <c r="F10" s="40">
        <f>DATE(YEAR(B8)+16,MONTH(B8),DAY(B8))</f>
        <v>50406</v>
      </c>
      <c r="G10" s="41" t="str">
        <f t="shared" si="3"/>
        <v>(金)</v>
      </c>
      <c r="H10" s="42" t="str">
        <f t="shared" si="4"/>
        <v>令和</v>
      </c>
      <c r="I10" s="66"/>
      <c r="J10" s="37" t="s">
        <v>15</v>
      </c>
      <c r="K10" s="69"/>
      <c r="L10" s="37" t="s">
        <v>16</v>
      </c>
      <c r="M10" s="69"/>
      <c r="N10" s="38" t="s">
        <v>17</v>
      </c>
      <c r="O10" s="73"/>
      <c r="P10" t="str">
        <f t="shared" si="1"/>
        <v>金</v>
      </c>
      <c r="Q10" s="3" t="str">
        <f t="shared" si="0"/>
        <v>2038年1月1日(金)</v>
      </c>
    </row>
    <row r="11" spans="1:24" ht="25.2" customHeight="1">
      <c r="A11" s="22" t="s">
        <v>35</v>
      </c>
      <c r="B11" s="63">
        <v>44584</v>
      </c>
      <c r="D11" s="39" t="s">
        <v>36</v>
      </c>
      <c r="E11" s="33" t="str">
        <f t="shared" si="2"/>
        <v>2044</v>
      </c>
      <c r="F11" s="40">
        <f>DATE(YEAR(B8)+22,MONTH(B8),DAY(B8))</f>
        <v>52597</v>
      </c>
      <c r="G11" s="41" t="str">
        <f t="shared" si="3"/>
        <v>(金)</v>
      </c>
      <c r="H11" s="42" t="str">
        <f t="shared" si="4"/>
        <v>令和</v>
      </c>
      <c r="I11" s="66"/>
      <c r="J11" s="37" t="s">
        <v>15</v>
      </c>
      <c r="K11" s="69"/>
      <c r="L11" s="37" t="s">
        <v>16</v>
      </c>
      <c r="M11" s="69"/>
      <c r="N11" s="38" t="s">
        <v>17</v>
      </c>
      <c r="O11" s="73"/>
      <c r="P11" t="str">
        <f t="shared" si="1"/>
        <v>金</v>
      </c>
      <c r="Q11" s="3" t="str">
        <f t="shared" si="0"/>
        <v>2044年1月1日(金)</v>
      </c>
    </row>
    <row r="12" spans="1:24" ht="25.2" customHeight="1">
      <c r="A12" s="22" t="s">
        <v>37</v>
      </c>
      <c r="B12" s="75" t="s">
        <v>38</v>
      </c>
      <c r="D12" s="39" t="s">
        <v>39</v>
      </c>
      <c r="E12" s="33" t="str">
        <f t="shared" si="2"/>
        <v>2046</v>
      </c>
      <c r="F12" s="40">
        <f>DATE(YEAR(B8)+24,MONTH(B8),DAY(B8))</f>
        <v>53328</v>
      </c>
      <c r="G12" s="41" t="str">
        <f t="shared" si="3"/>
        <v>(月)</v>
      </c>
      <c r="H12" s="42" t="str">
        <f t="shared" si="4"/>
        <v>令和</v>
      </c>
      <c r="I12" s="66"/>
      <c r="J12" s="37" t="s">
        <v>15</v>
      </c>
      <c r="K12" s="69"/>
      <c r="L12" s="37" t="s">
        <v>16</v>
      </c>
      <c r="M12" s="69"/>
      <c r="N12" s="38" t="s">
        <v>17</v>
      </c>
      <c r="O12" s="73"/>
      <c r="P12" t="str">
        <f t="shared" si="1"/>
        <v>月</v>
      </c>
      <c r="Q12" s="3" t="str">
        <f t="shared" si="0"/>
        <v>2046年1月1日(月)</v>
      </c>
    </row>
    <row r="13" spans="1:24" ht="25.2" customHeight="1" thickBot="1">
      <c r="A13" s="44" t="s">
        <v>40</v>
      </c>
      <c r="B13" s="64" t="s">
        <v>41</v>
      </c>
      <c r="D13" s="39" t="s">
        <v>42</v>
      </c>
      <c r="E13" s="33" t="str">
        <f t="shared" si="2"/>
        <v>2048</v>
      </c>
      <c r="F13" s="40">
        <f>DATE(YEAR(B8)+26,MONTH(B8),DAY(B8))</f>
        <v>54058</v>
      </c>
      <c r="G13" s="41" t="str">
        <f t="shared" si="3"/>
        <v>(水)</v>
      </c>
      <c r="H13" s="42" t="str">
        <f t="shared" si="4"/>
        <v>令和</v>
      </c>
      <c r="I13" s="66"/>
      <c r="J13" s="37" t="s">
        <v>15</v>
      </c>
      <c r="K13" s="69"/>
      <c r="L13" s="37" t="s">
        <v>16</v>
      </c>
      <c r="M13" s="69"/>
      <c r="N13" s="38" t="s">
        <v>17</v>
      </c>
      <c r="O13" s="73"/>
      <c r="P13" t="str">
        <f t="shared" si="1"/>
        <v>水</v>
      </c>
      <c r="Q13" s="3" t="str">
        <f t="shared" si="0"/>
        <v>2048年1月1日(水)</v>
      </c>
    </row>
    <row r="14" spans="1:24" ht="25.2" customHeight="1">
      <c r="A14" s="45" t="s">
        <v>43</v>
      </c>
      <c r="B14" s="46" t="s">
        <v>44</v>
      </c>
      <c r="D14" s="39" t="s">
        <v>45</v>
      </c>
      <c r="E14" s="33" t="str">
        <f t="shared" si="2"/>
        <v>2054</v>
      </c>
      <c r="F14" s="40">
        <f>DATE(YEAR(B8)+32,MONTH(B8),DAY(B8))</f>
        <v>56250</v>
      </c>
      <c r="G14" s="41" t="str">
        <f t="shared" si="3"/>
        <v>(木)</v>
      </c>
      <c r="H14" s="42" t="str">
        <f t="shared" si="4"/>
        <v>令和</v>
      </c>
      <c r="I14" s="66"/>
      <c r="J14" s="37" t="s">
        <v>15</v>
      </c>
      <c r="K14" s="69"/>
      <c r="L14" s="37" t="s">
        <v>16</v>
      </c>
      <c r="M14" s="69"/>
      <c r="N14" s="38" t="s">
        <v>51</v>
      </c>
      <c r="O14" s="73"/>
      <c r="P14" t="str">
        <f t="shared" si="1"/>
        <v>木</v>
      </c>
      <c r="Q14" s="3" t="str">
        <f t="shared" si="0"/>
        <v>2054年1月1日(木)</v>
      </c>
    </row>
    <row r="15" spans="1:24" ht="25.2" customHeight="1" thickBot="1">
      <c r="A15" s="58" t="s">
        <v>46</v>
      </c>
      <c r="B15" s="47" t="s">
        <v>47</v>
      </c>
      <c r="D15" s="48" t="s">
        <v>48</v>
      </c>
      <c r="E15" s="49" t="str">
        <f t="shared" si="2"/>
        <v>2071</v>
      </c>
      <c r="F15" s="50">
        <f>DATE(YEAR(B8)+49,MONTH(B8),DAY(B8))</f>
        <v>62459</v>
      </c>
      <c r="G15" s="51" t="str">
        <f t="shared" si="3"/>
        <v>(木)</v>
      </c>
      <c r="H15" s="52" t="str">
        <f t="shared" si="4"/>
        <v>令和</v>
      </c>
      <c r="I15" s="67"/>
      <c r="J15" s="53" t="s">
        <v>15</v>
      </c>
      <c r="K15" s="70"/>
      <c r="L15" s="53" t="s">
        <v>16</v>
      </c>
      <c r="M15" s="70"/>
      <c r="N15" s="54" t="s">
        <v>17</v>
      </c>
      <c r="O15" s="74"/>
      <c r="P15" t="str">
        <f t="shared" si="1"/>
        <v>木</v>
      </c>
      <c r="Q15" s="3" t="str">
        <f t="shared" si="0"/>
        <v>2071年1月1日(木)</v>
      </c>
    </row>
    <row r="21" spans="7:15" ht="25.2" customHeight="1">
      <c r="G21" s="56" t="s">
        <v>49</v>
      </c>
      <c r="O21" s="71"/>
    </row>
    <row r="22" spans="7:15" ht="25.2" customHeight="1">
      <c r="G22" s="76" t="s">
        <v>50</v>
      </c>
      <c r="J22" s="56"/>
      <c r="K22" s="56"/>
      <c r="L22" s="56"/>
      <c r="M22" s="56"/>
      <c r="N22" s="56"/>
      <c r="O22" s="56"/>
    </row>
  </sheetData>
  <sheetProtection algorithmName="SHA-512" hashValue="LA0kkKMDz682Ero+ecD4OQ476829U+COMGd1CfzFiV+C4WmuvJ385XRw9TxoXqzAC90TkNe+jFIywRzHsgVI8Q==" saltValue="ZqYKpKTktzwLBu5rErGQTQ==" spinCount="100000" sheet="1" objects="1" scenarios="1"/>
  <protectedRanges>
    <protectedRange algorithmName="SHA-512" hashValue="fDEhypUgyyxiBLFcA466tmjNYuWto6DTbE0/e+tmgRSN6qRZu/S2rspxZagZ6IrAM3U1RjPuxaGHKIN9ZSqqwA==" saltValue="wzCUApYGQi4bK4M8jq7r+w==" spinCount="100000" sqref="B5:B13 I4:O15 B3" name="故人"/>
  </protectedRanges>
  <mergeCells count="2">
    <mergeCell ref="B1:N1"/>
    <mergeCell ref="F3:N3"/>
  </mergeCells>
  <phoneticPr fontId="3"/>
  <pageMargins left="0.39370078740157483" right="0" top="0.19685039370078741" bottom="0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ネット入力用(各自）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中山斉</dc:creator>
  <cp:lastModifiedBy>中山 斉</cp:lastModifiedBy>
  <dcterms:created xsi:type="dcterms:W3CDTF">2020-02-03T12:41:16Z</dcterms:created>
  <dcterms:modified xsi:type="dcterms:W3CDTF">2022-05-07T11:48:50Z</dcterms:modified>
</cp:coreProperties>
</file>